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120" windowWidth="21600" windowHeight="17860" tabRatio="22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<sst xmlns="http://schemas.openxmlformats.org/spreadsheetml/2006/main" count="41" uniqueCount="36">
  <si>
    <t>Prepared For:</t>
  </si>
  <si>
    <t>Square Feet:</t>
  </si>
  <si>
    <t>Date:</t>
  </si>
  <si>
    <t>$/Sq.Ft.</t>
  </si>
  <si>
    <t>Owner Finish/Sq.Ft.</t>
  </si>
  <si>
    <t>Purchase Price:</t>
  </si>
  <si>
    <t>Cost - Owner Finish</t>
  </si>
  <si>
    <t>Total Cost:</t>
  </si>
  <si>
    <t>Association Charges psf:</t>
  </si>
  <si>
    <t>Down Payment:</t>
  </si>
  <si>
    <t>Est. Assoc. &amp; Tax Escalator:</t>
  </si>
  <si>
    <t>Loan Amount:</t>
  </si>
  <si>
    <t>Est. Property Taxes psf:</t>
  </si>
  <si>
    <t>Est. Closing Costs:</t>
  </si>
  <si>
    <t>Percent Down Payment:</t>
  </si>
  <si>
    <t>Interest Rate:</t>
  </si>
  <si>
    <t>Cash Required:</t>
  </si>
  <si>
    <t>Term/Years:</t>
  </si>
  <si>
    <t>Monthly Mortgage Payment:</t>
  </si>
  <si>
    <t>Est. Lease Rate:</t>
  </si>
  <si>
    <t>Monthly Cost of Occupancy:</t>
  </si>
  <si>
    <t>Annual Escalation:</t>
  </si>
  <si>
    <t>Space Add-On Factor:</t>
  </si>
  <si>
    <t>CAM :</t>
  </si>
  <si>
    <t>Appreciation Factor:</t>
  </si>
  <si>
    <t>Monthly Cost to Lease:</t>
  </si>
  <si>
    <t>Your Personal Analysis:</t>
  </si>
  <si>
    <t>Cost to Lease (10 yrs)</t>
  </si>
  <si>
    <t>Cost to Own (10 yrs)</t>
  </si>
  <si>
    <t>(after Equity Build-up)</t>
  </si>
  <si>
    <t>Avg. Cost/Square Foot</t>
  </si>
  <si>
    <t>With Appreciation:</t>
  </si>
  <si>
    <t>YOU SAVE</t>
  </si>
  <si>
    <t>over 10 years</t>
  </si>
  <si>
    <t>(with no appreciation)</t>
  </si>
  <si>
    <t>With NO Appreciation: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</si>
</sst>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&quot;$&quot;#,##0"/>
    <numFmt numFmtId="167" formatCode="mmmm\ d\,\ yy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Verdana"/>
      <family val="0"/>
    </font>
    <font>
      <sz val="10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66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10" fontId="0" fillId="2" borderId="1" xfId="0" applyNumberForma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166" fontId="4" fillId="3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7" fontId="0" fillId="3" borderId="1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2348%20Coral%20Springs%20Web\SiteCSPC\Ownership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10 Year Analysis"/>
      <sheetName val="Loan Amortization"/>
      <sheetName val="Sheet3"/>
    </sheetNames>
    <sheetDataSet>
      <sheetData sheetId="1">
        <row r="10">
          <cell r="B10" t="str">
            <v>Year 1</v>
          </cell>
        </row>
        <row r="44">
          <cell r="B44">
            <v>19</v>
          </cell>
          <cell r="L44">
            <v>22.811603533621344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F36" sqref="F36"/>
    </sheetView>
  </sheetViews>
  <sheetFormatPr defaultColWidth="11.00390625" defaultRowHeight="12.75"/>
  <cols>
    <col min="2" max="2" width="14.125" style="0" bestFit="1" customWidth="1"/>
  </cols>
  <sheetData>
    <row r="1" spans="1:6" ht="12.75">
      <c r="A1" s="1" t="s">
        <v>0</v>
      </c>
      <c r="B1" s="2"/>
      <c r="C1" s="3"/>
      <c r="D1" s="4"/>
      <c r="E1" s="1" t="s">
        <v>1</v>
      </c>
      <c r="F1" s="5">
        <v>2320</v>
      </c>
    </row>
    <row r="2" spans="1:6" ht="12.75">
      <c r="A2" s="1" t="s">
        <v>2</v>
      </c>
      <c r="B2" s="32">
        <f ca="1">TODAY()</f>
        <v>36762</v>
      </c>
      <c r="C2" s="3"/>
      <c r="D2" s="3"/>
      <c r="E2" s="1" t="s">
        <v>3</v>
      </c>
      <c r="F2" s="6">
        <v>160</v>
      </c>
    </row>
    <row r="3" spans="1:6" ht="12.75">
      <c r="A3" s="3"/>
      <c r="B3" s="7"/>
      <c r="C3" s="3"/>
      <c r="D3" s="3"/>
      <c r="E3" s="1" t="s">
        <v>4</v>
      </c>
      <c r="F3" s="6">
        <v>35</v>
      </c>
    </row>
    <row r="4" spans="1:6" ht="12.75">
      <c r="A4" s="1" t="s">
        <v>5</v>
      </c>
      <c r="B4" s="8">
        <f>+F1*F2</f>
        <v>371200</v>
      </c>
      <c r="C4" s="3"/>
      <c r="D4" s="3"/>
      <c r="E4" s="1" t="s">
        <v>6</v>
      </c>
      <c r="F4" s="8">
        <f>+F1*F3</f>
        <v>81200</v>
      </c>
    </row>
    <row r="5" spans="1:6" ht="12.75">
      <c r="A5" s="1" t="s">
        <v>7</v>
      </c>
      <c r="B5" s="8">
        <f>+B4+F4</f>
        <v>452400</v>
      </c>
      <c r="C5" s="3"/>
      <c r="D5" s="3"/>
      <c r="E5" s="1" t="s">
        <v>8</v>
      </c>
      <c r="F5" s="9">
        <v>2.41</v>
      </c>
    </row>
    <row r="6" spans="1:6" ht="12.75">
      <c r="A6" s="1" t="s">
        <v>9</v>
      </c>
      <c r="B6" s="8">
        <f>+B5*F8</f>
        <v>67860</v>
      </c>
      <c r="C6" s="3"/>
      <c r="D6" s="3"/>
      <c r="E6" s="10" t="s">
        <v>10</v>
      </c>
      <c r="F6" s="11">
        <v>0.03</v>
      </c>
    </row>
    <row r="7" spans="1:6" ht="12.75">
      <c r="A7" s="1" t="s">
        <v>11</v>
      </c>
      <c r="B7" s="12">
        <f>+B5-B6+(0.9*B8)</f>
        <v>398790.6</v>
      </c>
      <c r="C7" s="3"/>
      <c r="D7" s="3"/>
      <c r="E7" s="10" t="s">
        <v>12</v>
      </c>
      <c r="F7" s="13">
        <v>1.59</v>
      </c>
    </row>
    <row r="8" spans="1:6" ht="12.75">
      <c r="A8" s="1" t="s">
        <v>13</v>
      </c>
      <c r="B8" s="8">
        <f>+B5*0.035</f>
        <v>15834.000000000002</v>
      </c>
      <c r="C8" s="3"/>
      <c r="D8" s="3"/>
      <c r="E8" s="1" t="s">
        <v>14</v>
      </c>
      <c r="F8" s="14">
        <v>0.15</v>
      </c>
    </row>
    <row r="9" spans="1:6" ht="12.75">
      <c r="A9" s="3"/>
      <c r="B9" s="3"/>
      <c r="C9" s="3"/>
      <c r="D9" s="3"/>
      <c r="E9" s="1" t="s">
        <v>15</v>
      </c>
      <c r="F9" s="14">
        <v>0.0594</v>
      </c>
    </row>
    <row r="10" spans="1:6" ht="12.75">
      <c r="A10" s="1" t="s">
        <v>16</v>
      </c>
      <c r="B10" s="15">
        <f>+B6+(0.1*B8)</f>
        <v>69443.4</v>
      </c>
      <c r="C10" s="3"/>
      <c r="D10" s="3"/>
      <c r="E10" s="1" t="s">
        <v>17</v>
      </c>
      <c r="F10" s="16">
        <v>25</v>
      </c>
    </row>
    <row r="11" spans="1:6" ht="12.75">
      <c r="A11" s="3"/>
      <c r="B11" s="3"/>
      <c r="C11" s="3"/>
      <c r="D11" s="3"/>
      <c r="E11" s="1" t="s">
        <v>18</v>
      </c>
      <c r="F11" s="17">
        <f>PMT(+F9/12,+F10*12,+B7)*-1</f>
        <v>2554.806946703025</v>
      </c>
    </row>
    <row r="12" spans="1:6" ht="12.75">
      <c r="A12" s="1" t="s">
        <v>19</v>
      </c>
      <c r="B12" s="6">
        <v>15</v>
      </c>
      <c r="C12" s="3"/>
      <c r="D12" s="3"/>
      <c r="E12" s="1" t="s">
        <v>20</v>
      </c>
      <c r="F12" s="17" t="e">
        <f>+'[1]10 Year Analysis'!B10/12</f>
        <v>#VALUE!</v>
      </c>
    </row>
    <row r="13" spans="1:4" ht="12.75">
      <c r="A13" s="1" t="s">
        <v>21</v>
      </c>
      <c r="B13" s="14">
        <v>0.04</v>
      </c>
      <c r="C13" s="3"/>
      <c r="D13" s="3"/>
    </row>
    <row r="14" spans="1:6" ht="12.75">
      <c r="A14" s="1" t="s">
        <v>22</v>
      </c>
      <c r="B14" s="14">
        <v>0</v>
      </c>
      <c r="C14" s="3"/>
      <c r="D14" s="3"/>
      <c r="E14" s="3"/>
      <c r="F14" s="3"/>
    </row>
    <row r="15" spans="1:6" ht="12.75">
      <c r="A15" s="1" t="s">
        <v>23</v>
      </c>
      <c r="B15" s="6">
        <v>4</v>
      </c>
      <c r="C15" s="3"/>
      <c r="D15" s="3"/>
      <c r="E15" s="1" t="s">
        <v>24</v>
      </c>
      <c r="F15" s="14">
        <v>0.025</v>
      </c>
    </row>
    <row r="16" spans="1:6" ht="12.75">
      <c r="A16" s="1" t="s">
        <v>25</v>
      </c>
      <c r="B16" s="9">
        <f>+'[1]10 Year Analysis'!B44/12</f>
        <v>1.5833333333333333</v>
      </c>
      <c r="C16" s="3"/>
      <c r="D16" s="3"/>
      <c r="E16" s="1"/>
      <c r="F16" s="18"/>
    </row>
    <row r="17" spans="1:6" ht="12.75">
      <c r="A17" s="3"/>
      <c r="B17" s="19"/>
      <c r="C17" s="3"/>
      <c r="D17" s="3"/>
      <c r="E17" s="3"/>
      <c r="F17" s="3"/>
    </row>
    <row r="18" spans="1:6" ht="16.5">
      <c r="A18" s="20" t="s">
        <v>26</v>
      </c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21" t="s">
        <v>27</v>
      </c>
      <c r="B20" s="15">
        <f>+'[1]10 Year Analysis'!L44</f>
        <v>22.811603533621344</v>
      </c>
      <c r="C20" s="3"/>
      <c r="D20" s="3"/>
      <c r="E20" s="21" t="s">
        <v>28</v>
      </c>
      <c r="F20" s="15">
        <f>+'[1]10 Year Analysis'!L16+B10</f>
        <v>69443.4</v>
      </c>
    </row>
    <row r="21" spans="3:6" ht="12.75">
      <c r="C21" s="3"/>
      <c r="D21" s="3"/>
      <c r="E21" s="22" t="s">
        <v>29</v>
      </c>
      <c r="F21" s="3"/>
    </row>
    <row r="22" spans="1:6" ht="12.75">
      <c r="A22" s="21" t="s">
        <v>30</v>
      </c>
      <c r="B22" s="23">
        <f>+B20/F1/10</f>
        <v>0.00098325877300092</v>
      </c>
      <c r="C22" s="3"/>
      <c r="D22" s="3"/>
      <c r="E22" s="21" t="s">
        <v>30</v>
      </c>
      <c r="F22" s="24">
        <f>+F20/F1/10</f>
        <v>2.9932499999999997</v>
      </c>
    </row>
    <row r="23" spans="1:6" ht="12.75">
      <c r="A23" s="21"/>
      <c r="B23" s="25"/>
      <c r="C23" s="3"/>
      <c r="D23" s="3"/>
      <c r="E23" s="21"/>
      <c r="F23" s="26"/>
    </row>
    <row r="24" spans="1:6" ht="12.75">
      <c r="A24" s="21" t="s">
        <v>31</v>
      </c>
      <c r="B24" s="25"/>
      <c r="C24" s="3"/>
      <c r="D24" s="3"/>
      <c r="E24" s="21"/>
      <c r="F24" s="26"/>
    </row>
    <row r="25" spans="1:6" ht="12.75">
      <c r="A25" s="21" t="s">
        <v>32</v>
      </c>
      <c r="B25" s="15">
        <f>+B20-F20</f>
        <v>-69420.58839646637</v>
      </c>
      <c r="C25" s="27" t="s">
        <v>33</v>
      </c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5:6" ht="12.75">
      <c r="E27" s="21" t="s">
        <v>28</v>
      </c>
      <c r="F27" s="28">
        <f>+'[1]10 Year Analysis'!L22+B10</f>
        <v>69443.4</v>
      </c>
    </row>
    <row r="28" ht="12.75">
      <c r="E28" s="22" t="s">
        <v>34</v>
      </c>
    </row>
    <row r="29" spans="5:6" ht="12.75">
      <c r="E29" s="21" t="s">
        <v>30</v>
      </c>
      <c r="F29" s="29">
        <f>+F27/F1/10</f>
        <v>2.9932499999999997</v>
      </c>
    </row>
    <row r="30" ht="12.75">
      <c r="A30" s="21" t="s">
        <v>35</v>
      </c>
    </row>
    <row r="31" spans="1:3" ht="12.75">
      <c r="A31" s="21" t="s">
        <v>32</v>
      </c>
      <c r="B31" s="30">
        <f>+B20-F27</f>
        <v>-69420.58839646637</v>
      </c>
      <c r="C31" s="31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Claudia's Creations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Schnell</dc:creator>
  <cp:keywords/>
  <dc:description/>
  <cp:lastModifiedBy>Claudia Schnell</cp:lastModifiedBy>
  <dcterms:created xsi:type="dcterms:W3CDTF">2004-08-25T18:53:17Z</dcterms:created>
  <cp:category/>
  <cp:version/>
  <cp:contentType/>
  <cp:contentStatus/>
</cp:coreProperties>
</file>